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_MPSVR SR\"/>
    </mc:Choice>
  </mc:AlternateContent>
  <bookViews>
    <workbookView xWindow="0" yWindow="0" windowWidth="15552" windowHeight="8088" tabRatio="838"/>
  </bookViews>
  <sheets>
    <sheet name="TPC_1.7.2019 " sheetId="10" r:id="rId1"/>
    <sheet name="TPC_1.6.2018" sheetId="9" r:id="rId2"/>
    <sheet name="TPC_1.12.2016 " sheetId="8" r:id="rId3"/>
    <sheet name="TPC_1.11.2014-30.11.2016" sheetId="7" r:id="rId4"/>
    <sheet name="TPC_1.1.2014-31.10.2014" sheetId="6" r:id="rId5"/>
    <sheet name="TPC_2013" sheetId="4" r:id="rId6"/>
    <sheet name="TPC_1.9.2012-31.12.2012" sheetId="3" r:id="rId7"/>
    <sheet name="TPC_31.8.2012" sheetId="2" r:id="rId8"/>
    <sheet name="TPC_2011" sheetId="1" r:id="rId9"/>
  </sheets>
  <calcPr calcId="152511"/>
</workbook>
</file>

<file path=xl/calcChain.xml><?xml version="1.0" encoding="utf-8"?>
<calcChain xmlns="http://schemas.openxmlformats.org/spreadsheetml/2006/main">
  <c r="G13" i="10" l="1"/>
  <c r="F13" i="10" s="1"/>
  <c r="G12" i="10"/>
  <c r="F12" i="10" s="1"/>
  <c r="G11" i="10"/>
  <c r="F11" i="10" s="1"/>
  <c r="G10" i="10"/>
  <c r="F10" i="10" s="1"/>
  <c r="G9" i="10"/>
  <c r="F9" i="10" s="1"/>
  <c r="G8" i="10"/>
  <c r="F8" i="10" s="1"/>
  <c r="G7" i="10"/>
  <c r="F7" i="10" s="1"/>
  <c r="D7" i="10" l="1"/>
  <c r="D8" i="10"/>
  <c r="D9" i="10"/>
  <c r="D10" i="10"/>
  <c r="D11" i="10"/>
  <c r="D12" i="10"/>
  <c r="D13" i="10"/>
  <c r="E7" i="10"/>
  <c r="E8" i="10"/>
  <c r="E9" i="10"/>
  <c r="E10" i="10"/>
  <c r="E11" i="10"/>
  <c r="E12" i="10"/>
  <c r="E13" i="10"/>
  <c r="G13" i="9"/>
  <c r="D13" i="9" s="1"/>
  <c r="F13" i="9"/>
  <c r="E13" i="9"/>
  <c r="G12" i="9"/>
  <c r="D12" i="9" s="1"/>
  <c r="F12" i="9"/>
  <c r="E12" i="9"/>
  <c r="G11" i="9"/>
  <c r="D11" i="9" s="1"/>
  <c r="F11" i="9"/>
  <c r="E11" i="9"/>
  <c r="G10" i="9"/>
  <c r="D10" i="9" s="1"/>
  <c r="F10" i="9"/>
  <c r="G9" i="9"/>
  <c r="D9" i="9" s="1"/>
  <c r="G8" i="9"/>
  <c r="D8" i="9" s="1"/>
  <c r="E8" i="9"/>
  <c r="G7" i="9"/>
  <c r="D7" i="9" s="1"/>
  <c r="F8" i="9" l="1"/>
  <c r="E7" i="9"/>
  <c r="E9" i="9"/>
  <c r="F9" i="9"/>
  <c r="F7" i="9"/>
  <c r="E10" i="9"/>
  <c r="G13" i="8"/>
  <c r="F13" i="8" s="1"/>
  <c r="G12" i="8"/>
  <c r="F12" i="8" s="1"/>
  <c r="G11" i="8"/>
  <c r="F11" i="8" s="1"/>
  <c r="G10" i="8"/>
  <c r="F10" i="8" s="1"/>
  <c r="G9" i="8"/>
  <c r="F9" i="8" s="1"/>
  <c r="G8" i="8"/>
  <c r="F8" i="8" s="1"/>
  <c r="G7" i="8"/>
  <c r="F7" i="8" s="1"/>
  <c r="D7" i="8" l="1"/>
  <c r="D8" i="8"/>
  <c r="D9" i="8"/>
  <c r="D10" i="8"/>
  <c r="D11" i="8"/>
  <c r="D12" i="8"/>
  <c r="D13" i="8"/>
  <c r="E7" i="8"/>
  <c r="E8" i="8"/>
  <c r="E9" i="8"/>
  <c r="E10" i="8"/>
  <c r="E11" i="8"/>
  <c r="E12" i="8"/>
  <c r="E13" i="8"/>
  <c r="G13" i="7" l="1"/>
  <c r="E13" i="7" s="1"/>
  <c r="G12" i="7"/>
  <c r="E12" i="7" s="1"/>
  <c r="G11" i="7"/>
  <c r="E11" i="7" s="1"/>
  <c r="F11" i="7"/>
  <c r="G10" i="7"/>
  <c r="E10" i="7" s="1"/>
  <c r="G9" i="7"/>
  <c r="E9" i="7" s="1"/>
  <c r="F9" i="7"/>
  <c r="G8" i="7"/>
  <c r="E8" i="7" s="1"/>
  <c r="G7" i="7"/>
  <c r="E7" i="7" s="1"/>
  <c r="F7" i="7"/>
  <c r="G13" i="6"/>
  <c r="E13" i="6" s="1"/>
  <c r="G12" i="6"/>
  <c r="E12" i="6" s="1"/>
  <c r="G11" i="6"/>
  <c r="E11" i="6" s="1"/>
  <c r="G10" i="6"/>
  <c r="E10" i="6" s="1"/>
  <c r="F10" i="6"/>
  <c r="G9" i="6"/>
  <c r="E9" i="6" s="1"/>
  <c r="G8" i="6"/>
  <c r="E8" i="6" s="1"/>
  <c r="G7" i="6"/>
  <c r="E7" i="6" s="1"/>
  <c r="G13" i="4"/>
  <c r="F13" i="4" s="1"/>
  <c r="G12" i="4"/>
  <c r="F12" i="4" s="1"/>
  <c r="E12" i="4"/>
  <c r="G11" i="4"/>
  <c r="F11" i="4" s="1"/>
  <c r="G10" i="4"/>
  <c r="F10" i="4" s="1"/>
  <c r="E10" i="4"/>
  <c r="G9" i="4"/>
  <c r="F9" i="4" s="1"/>
  <c r="G8" i="4"/>
  <c r="F8" i="4" s="1"/>
  <c r="G7" i="4"/>
  <c r="F7" i="4" s="1"/>
  <c r="G13" i="3"/>
  <c r="F13" i="3" s="1"/>
  <c r="G12" i="3"/>
  <c r="F12" i="3" s="1"/>
  <c r="G11" i="3"/>
  <c r="F11" i="3" s="1"/>
  <c r="G10" i="3"/>
  <c r="F10" i="3" s="1"/>
  <c r="G9" i="3"/>
  <c r="F9" i="3" s="1"/>
  <c r="G8" i="3"/>
  <c r="F8" i="3" s="1"/>
  <c r="G7" i="3"/>
  <c r="F7" i="3" s="1"/>
  <c r="G13" i="2"/>
  <c r="F13" i="2" s="1"/>
  <c r="E13" i="2"/>
  <c r="G12" i="2"/>
  <c r="F12" i="2" s="1"/>
  <c r="G11" i="2"/>
  <c r="F11" i="2" s="1"/>
  <c r="G10" i="2"/>
  <c r="F10" i="2" s="1"/>
  <c r="G9" i="2"/>
  <c r="F9" i="2" s="1"/>
  <c r="E9" i="2"/>
  <c r="G8" i="2"/>
  <c r="F8" i="2" s="1"/>
  <c r="G7" i="2"/>
  <c r="F7" i="2" s="1"/>
  <c r="G7" i="1"/>
  <c r="E7" i="1" s="1"/>
  <c r="G13" i="1"/>
  <c r="F13" i="1" s="1"/>
  <c r="G12" i="1"/>
  <c r="F12" i="1" s="1"/>
  <c r="G11" i="1"/>
  <c r="F11" i="1" s="1"/>
  <c r="G10" i="1"/>
  <c r="F10" i="1" s="1"/>
  <c r="E10" i="1"/>
  <c r="G9" i="1"/>
  <c r="F9" i="1" s="1"/>
  <c r="G8" i="1"/>
  <c r="F8" i="1" s="1"/>
  <c r="E11" i="1" l="1"/>
  <c r="F12" i="6"/>
  <c r="F7" i="1"/>
  <c r="E12" i="1"/>
  <c r="F8" i="6"/>
  <c r="E9" i="1"/>
  <c r="E13" i="1"/>
  <c r="E11" i="2"/>
  <c r="F13" i="7"/>
  <c r="E10" i="2"/>
  <c r="E12" i="2"/>
  <c r="F7" i="6"/>
  <c r="F9" i="6"/>
  <c r="F11" i="6"/>
  <c r="F13" i="6"/>
  <c r="F8" i="7"/>
  <c r="F10" i="7"/>
  <c r="F12" i="7"/>
  <c r="D7" i="7"/>
  <c r="D8" i="7"/>
  <c r="D9" i="7"/>
  <c r="D10" i="7"/>
  <c r="D11" i="7"/>
  <c r="D12" i="7"/>
  <c r="D13" i="7"/>
  <c r="D7" i="6"/>
  <c r="D8" i="6"/>
  <c r="D9" i="6"/>
  <c r="D10" i="6"/>
  <c r="D11" i="6"/>
  <c r="D12" i="6"/>
  <c r="D13" i="6"/>
  <c r="E8" i="4"/>
  <c r="E13" i="4"/>
  <c r="E7" i="2"/>
  <c r="E7" i="4"/>
  <c r="E9" i="4"/>
  <c r="E11" i="4"/>
  <c r="D7" i="4"/>
  <c r="D8" i="4"/>
  <c r="D9" i="4"/>
  <c r="D10" i="4"/>
  <c r="D11" i="4"/>
  <c r="D12" i="4"/>
  <c r="D13" i="4"/>
  <c r="E7" i="3"/>
  <c r="E8" i="3"/>
  <c r="E9" i="3"/>
  <c r="E10" i="3"/>
  <c r="E11" i="3"/>
  <c r="E12" i="3"/>
  <c r="E13" i="3"/>
  <c r="D7" i="3"/>
  <c r="D8" i="3"/>
  <c r="D9" i="3"/>
  <c r="D10" i="3"/>
  <c r="D11" i="3"/>
  <c r="D12" i="3"/>
  <c r="D13" i="3"/>
  <c r="E8" i="2"/>
  <c r="D7" i="2"/>
  <c r="D8" i="2"/>
  <c r="D9" i="2"/>
  <c r="D10" i="2"/>
  <c r="D11" i="2"/>
  <c r="D12" i="2"/>
  <c r="D13" i="2"/>
  <c r="E8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<sst xmlns="http://schemas.openxmlformats.org/spreadsheetml/2006/main" count="144" uniqueCount="30">
  <si>
    <t>raňajky</t>
  </si>
  <si>
    <t xml:space="preserve">obed </t>
  </si>
  <si>
    <t>večera</t>
  </si>
  <si>
    <t>raňajky + obed</t>
  </si>
  <si>
    <t>obed + večera</t>
  </si>
  <si>
    <t>raňajky + večera</t>
  </si>
  <si>
    <t>raňajky + obed + večera</t>
  </si>
  <si>
    <t>5 až 12 hodín</t>
  </si>
  <si>
    <t>nad 18 hodín</t>
  </si>
  <si>
    <t>základná</t>
  </si>
  <si>
    <t>ak boli poskytnuté</t>
  </si>
  <si>
    <t>Opatrenie MPSVR SR č. 533/2010 Z. z. o sumách stravného</t>
  </si>
  <si>
    <t>Rok  2011</t>
  </si>
  <si>
    <t xml:space="preserve">Suma krátenia za poskytnuté jedlo        </t>
  </si>
  <si>
    <t xml:space="preserve">1. 1.  2012 - 31. 8. 2012 </t>
  </si>
  <si>
    <t xml:space="preserve">1. 9.  2012 - 31. 12. 2012 </t>
  </si>
  <si>
    <t>Opatrenie MPSVR SR č. 248/2012 Z. z. o sumách stravného</t>
  </si>
  <si>
    <t xml:space="preserve">Suma krátenia  za poskytnuté jedlo        </t>
  </si>
  <si>
    <t>Rok 2013</t>
  </si>
  <si>
    <t>nad 12 hodín až 18 hodín</t>
  </si>
  <si>
    <t>Suma stravného podľa času trvania tuzemskej pracovnej cesty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</si>
  <si>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296/2014 Z. z</t>
    </r>
    <r>
      <rPr>
        <sz val="12"/>
        <color rgb="FFC00000"/>
        <rFont val="Times New Roman"/>
        <family val="1"/>
        <charset val="238"/>
      </rPr>
      <t>. o sumách stravného</t>
    </r>
  </si>
  <si>
    <t>1. 1. 2014 - 31. 10. 2014</t>
  </si>
  <si>
    <t xml:space="preserve">1. 11. 2014 - 30. 11. 2016 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</si>
  <si>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309/2016 Z. z</t>
    </r>
    <r>
      <rPr>
        <sz val="12"/>
        <color rgb="FFC00000"/>
        <rFont val="Times New Roman"/>
        <family val="1"/>
        <charset val="238"/>
      </rPr>
      <t>. o sumách stravného</t>
    </r>
  </si>
  <si>
    <t>od 1.12.2016 - 31. 5. 2018</t>
  </si>
  <si>
    <t>od 1. 6. 2018</t>
  </si>
  <si>
    <r>
      <t>Opatrenie MPSVR SR č. 148</t>
    </r>
    <r>
      <rPr>
        <b/>
        <sz val="12"/>
        <color rgb="FFC00000"/>
        <rFont val="Times New Roman"/>
        <family val="1"/>
        <charset val="238"/>
      </rPr>
      <t>/2018 Z. z</t>
    </r>
    <r>
      <rPr>
        <sz val="12"/>
        <color rgb="FFC00000"/>
        <rFont val="Times New Roman"/>
        <family val="1"/>
        <charset val="238"/>
      </rPr>
      <t>. o sumách stravného</t>
    </r>
  </si>
  <si>
    <t>od 1. 7. 2019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</si>
  <si>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176/2019 Z. z</t>
    </r>
    <r>
      <rPr>
        <sz val="12"/>
        <color rgb="FFC00000"/>
        <rFont val="Times New Roman"/>
        <family val="1"/>
        <charset val="238"/>
      </rPr>
      <t>. o sumách stravného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</si>
</sst>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\ [$€-1]"/>
    <numFmt numFmtId="166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theme="3" tint="0.39997558519241921"/>
      <name val="Times New Roman"/>
      <family val="1"/>
      <charset val="238"/>
    </font>
    <font>
      <sz val="11"/>
      <color theme="4" tint="0.79998168889431442"/>
      <name val="Calibri"/>
      <family val="2"/>
      <charset val="238"/>
      <scheme val="minor"/>
    </font>
    <font>
      <b/>
      <sz val="16"/>
      <color rgb="FFC00000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2E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2" fillId="3" borderId="10" xfId="0" applyFont="1" applyFill="1" applyBorder="1"/>
    <xf numFmtId="0" fontId="2" fillId="3" borderId="13" xfId="0" applyFont="1" applyFill="1" applyBorder="1"/>
    <xf numFmtId="0" fontId="9" fillId="0" borderId="0" xfId="0" applyFont="1"/>
    <xf numFmtId="0" fontId="2" fillId="3" borderId="16" xfId="0" applyFont="1" applyFill="1" applyBorder="1"/>
    <xf numFmtId="164" fontId="4" fillId="2" borderId="24" xfId="0" applyNumberFormat="1" applyFont="1" applyFill="1" applyBorder="1" applyProtection="1">
      <protection locked="0"/>
    </xf>
    <xf numFmtId="164" fontId="4" fillId="2" borderId="20" xfId="0" applyNumberFormat="1" applyFont="1" applyFill="1" applyBorder="1" applyProtection="1">
      <protection locked="0"/>
    </xf>
    <xf numFmtId="164" fontId="4" fillId="2" borderId="21" xfId="0" applyNumberFormat="1" applyFont="1" applyFill="1" applyBorder="1" applyProtection="1">
      <protection locked="0"/>
    </xf>
    <xf numFmtId="164" fontId="11" fillId="0" borderId="15" xfId="0" applyNumberFormat="1" applyFont="1" applyBorder="1"/>
    <xf numFmtId="164" fontId="11" fillId="0" borderId="1" xfId="0" applyNumberFormat="1" applyFont="1" applyBorder="1"/>
    <xf numFmtId="164" fontId="11" fillId="0" borderId="16" xfId="0" applyNumberFormat="1" applyFont="1" applyBorder="1"/>
    <xf numFmtId="164" fontId="11" fillId="0" borderId="18" xfId="0" applyNumberFormat="1" applyFont="1" applyBorder="1"/>
    <xf numFmtId="164" fontId="11" fillId="0" borderId="20" xfId="0" applyNumberFormat="1" applyFont="1" applyBorder="1"/>
    <xf numFmtId="164" fontId="11" fillId="0" borderId="21" xfId="0" applyNumberFormat="1" applyFont="1" applyBorder="1"/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12" fillId="0" borderId="14" xfId="0" applyNumberFormat="1" applyFont="1" applyBorder="1"/>
    <xf numFmtId="165" fontId="12" fillId="0" borderId="19" xfId="0" applyNumberFormat="1" applyFont="1" applyBorder="1"/>
    <xf numFmtId="0" fontId="0" fillId="0" borderId="0" xfId="0" applyAlignment="1">
      <alignment vertical="center"/>
    </xf>
    <xf numFmtId="166" fontId="12" fillId="0" borderId="14" xfId="0" applyNumberFormat="1" applyFont="1" applyBorder="1"/>
    <xf numFmtId="166" fontId="12" fillId="0" borderId="19" xfId="0" applyNumberFormat="1" applyFont="1" applyBorder="1"/>
    <xf numFmtId="165" fontId="0" fillId="0" borderId="0" xfId="0" applyNumberFormat="1"/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5"/>
  <sheetViews>
    <sheetView showGridLines="0" tabSelected="1" workbookViewId="0">
      <selection activeCell="D14" sqref="D14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28" t="s">
        <v>28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29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5.0999999999999996</v>
      </c>
      <c r="E6" s="9">
        <v>7.6</v>
      </c>
      <c r="F6" s="10">
        <v>11.6</v>
      </c>
      <c r="G6" s="39"/>
    </row>
    <row r="7" spans="2:9" ht="15.6" x14ac:dyDescent="0.3">
      <c r="B7" s="26" t="s">
        <v>10</v>
      </c>
      <c r="C7" s="7" t="s">
        <v>0</v>
      </c>
      <c r="D7" s="11">
        <f t="shared" ref="D7:F13" si="0">ROUNDUP(IF((D$6-$G7)&lt;0,0,D$6-$G7),2)</f>
        <v>2.2000000000000002</v>
      </c>
      <c r="E7" s="12">
        <f t="shared" si="0"/>
        <v>4.7</v>
      </c>
      <c r="F7" s="13">
        <f t="shared" si="0"/>
        <v>8.6999999999999993</v>
      </c>
      <c r="G7" s="23">
        <f>F6*25%</f>
        <v>2.9</v>
      </c>
    </row>
    <row r="8" spans="2:9" ht="15.6" x14ac:dyDescent="0.3">
      <c r="B8" s="26"/>
      <c r="C8" s="4" t="s">
        <v>1</v>
      </c>
      <c r="D8" s="11">
        <f t="shared" si="0"/>
        <v>0.46</v>
      </c>
      <c r="E8" s="12">
        <f t="shared" si="0"/>
        <v>2.96</v>
      </c>
      <c r="F8" s="13">
        <f t="shared" si="0"/>
        <v>6.96</v>
      </c>
      <c r="G8" s="23">
        <f>F6*40%</f>
        <v>4.6399999999999997</v>
      </c>
    </row>
    <row r="9" spans="2:9" ht="15.6" x14ac:dyDescent="0.3">
      <c r="B9" s="26"/>
      <c r="C9" s="4" t="s">
        <v>2</v>
      </c>
      <c r="D9" s="11">
        <f t="shared" si="0"/>
        <v>1.04</v>
      </c>
      <c r="E9" s="12">
        <f t="shared" si="0"/>
        <v>3.54</v>
      </c>
      <c r="F9" s="13">
        <f t="shared" si="0"/>
        <v>7.54</v>
      </c>
      <c r="G9" s="23">
        <f>F6*35%</f>
        <v>4.0599999999999996</v>
      </c>
    </row>
    <row r="10" spans="2:9" ht="15.6" x14ac:dyDescent="0.3">
      <c r="B10" s="26"/>
      <c r="C10" s="4" t="s">
        <v>3</v>
      </c>
      <c r="D10" s="11">
        <f t="shared" si="0"/>
        <v>0</v>
      </c>
      <c r="E10" s="12">
        <f t="shared" si="0"/>
        <v>6.0000000000000005E-2</v>
      </c>
      <c r="F10" s="13">
        <f t="shared" si="0"/>
        <v>4.0599999999999996</v>
      </c>
      <c r="G10" s="23">
        <f>F6*(25+40)%</f>
        <v>7.54</v>
      </c>
    </row>
    <row r="11" spans="2:9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2.9</v>
      </c>
      <c r="G11" s="23">
        <f>F6*(40+35)%</f>
        <v>8.6999999999999993</v>
      </c>
    </row>
    <row r="12" spans="2:9" ht="15.6" x14ac:dyDescent="0.3">
      <c r="B12" s="26"/>
      <c r="C12" s="4" t="s">
        <v>5</v>
      </c>
      <c r="D12" s="11">
        <f t="shared" si="0"/>
        <v>0</v>
      </c>
      <c r="E12" s="12">
        <f t="shared" si="0"/>
        <v>0.64</v>
      </c>
      <c r="F12" s="13">
        <f t="shared" si="0"/>
        <v>4.6399999999999997</v>
      </c>
      <c r="G12" s="23">
        <f>F6*(25+35)%</f>
        <v>6.96</v>
      </c>
    </row>
    <row r="13" spans="2:9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11.6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5"/>
  <sheetViews>
    <sheetView showGridLines="0" workbookViewId="0">
      <selection activeCell="C21" sqref="C21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28" t="s">
        <v>26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27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4.8</v>
      </c>
      <c r="E6" s="9">
        <v>7.1</v>
      </c>
      <c r="F6" s="10">
        <v>10.9</v>
      </c>
      <c r="G6" s="39"/>
    </row>
    <row r="7" spans="2:9" ht="15.6" x14ac:dyDescent="0.3">
      <c r="B7" s="26" t="s">
        <v>10</v>
      </c>
      <c r="C7" s="7" t="s">
        <v>0</v>
      </c>
      <c r="D7" s="11">
        <f t="shared" ref="D7:F13" si="0">ROUNDUP(IF((D$6-$G7)&lt;0,0,D$6-$G7),2)</f>
        <v>2.0799999999999996</v>
      </c>
      <c r="E7" s="12">
        <f t="shared" si="0"/>
        <v>4.38</v>
      </c>
      <c r="F7" s="13">
        <f t="shared" si="0"/>
        <v>8.18</v>
      </c>
      <c r="G7" s="20">
        <f>F6*25%</f>
        <v>2.7250000000000001</v>
      </c>
    </row>
    <row r="8" spans="2:9" ht="15.6" x14ac:dyDescent="0.3">
      <c r="B8" s="26"/>
      <c r="C8" s="4" t="s">
        <v>1</v>
      </c>
      <c r="D8" s="11">
        <f t="shared" si="0"/>
        <v>0.44</v>
      </c>
      <c r="E8" s="12">
        <f t="shared" si="0"/>
        <v>2.74</v>
      </c>
      <c r="F8" s="13">
        <f t="shared" si="0"/>
        <v>6.54</v>
      </c>
      <c r="G8" s="20">
        <f>F6*40%</f>
        <v>4.3600000000000003</v>
      </c>
    </row>
    <row r="9" spans="2:9" ht="15.6" x14ac:dyDescent="0.3">
      <c r="B9" s="26"/>
      <c r="C9" s="4" t="s">
        <v>2</v>
      </c>
      <c r="D9" s="11">
        <f t="shared" si="0"/>
        <v>0.99</v>
      </c>
      <c r="E9" s="12">
        <f t="shared" si="0"/>
        <v>3.2899999999999996</v>
      </c>
      <c r="F9" s="13">
        <f t="shared" si="0"/>
        <v>7.09</v>
      </c>
      <c r="G9" s="20">
        <f>F6*35%</f>
        <v>3.8149999999999999</v>
      </c>
    </row>
    <row r="10" spans="2:9" ht="15.6" x14ac:dyDescent="0.3">
      <c r="B10" s="26"/>
      <c r="C10" s="4" t="s">
        <v>3</v>
      </c>
      <c r="D10" s="11">
        <f t="shared" si="0"/>
        <v>0</v>
      </c>
      <c r="E10" s="12">
        <f t="shared" si="0"/>
        <v>0.02</v>
      </c>
      <c r="F10" s="13">
        <f t="shared" si="0"/>
        <v>3.82</v>
      </c>
      <c r="G10" s="20">
        <f>F6*(25+40)%</f>
        <v>7.0850000000000009</v>
      </c>
    </row>
    <row r="11" spans="2:9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2.73</v>
      </c>
      <c r="G11" s="20">
        <f>F6*(40+35)%</f>
        <v>8.1750000000000007</v>
      </c>
    </row>
    <row r="12" spans="2:9" ht="15.6" x14ac:dyDescent="0.3">
      <c r="B12" s="26"/>
      <c r="C12" s="4" t="s">
        <v>5</v>
      </c>
      <c r="D12" s="11">
        <f t="shared" si="0"/>
        <v>0</v>
      </c>
      <c r="E12" s="12">
        <f t="shared" si="0"/>
        <v>0.56000000000000005</v>
      </c>
      <c r="F12" s="13">
        <f t="shared" si="0"/>
        <v>4.3600000000000003</v>
      </c>
      <c r="G12" s="20">
        <f>F6*(25+35)%</f>
        <v>6.54</v>
      </c>
    </row>
    <row r="13" spans="2:9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10.9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I15"/>
  <sheetViews>
    <sheetView showGridLines="0" workbookViewId="0">
      <selection activeCell="D17" sqref="D17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28" t="s">
        <v>25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24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4.5</v>
      </c>
      <c r="E6" s="9">
        <v>6.7</v>
      </c>
      <c r="F6" s="10">
        <v>10.3</v>
      </c>
      <c r="G6" s="39"/>
    </row>
    <row r="7" spans="2:9" ht="15.6" x14ac:dyDescent="0.3">
      <c r="B7" s="26" t="s">
        <v>10</v>
      </c>
      <c r="C7" s="7" t="s">
        <v>0</v>
      </c>
      <c r="D7" s="11">
        <f t="shared" ref="D7:F13" si="0">ROUNDUP(IF((D$6-$G7)&lt;0,0,D$6-$G7),2)</f>
        <v>1.93</v>
      </c>
      <c r="E7" s="12">
        <f t="shared" si="0"/>
        <v>4.13</v>
      </c>
      <c r="F7" s="13">
        <f t="shared" si="0"/>
        <v>7.7299999999999995</v>
      </c>
      <c r="G7" s="20">
        <f>F6*25%</f>
        <v>2.5750000000000002</v>
      </c>
    </row>
    <row r="8" spans="2:9" ht="15.6" x14ac:dyDescent="0.3">
      <c r="B8" s="26"/>
      <c r="C8" s="4" t="s">
        <v>1</v>
      </c>
      <c r="D8" s="11">
        <f t="shared" si="0"/>
        <v>0.38</v>
      </c>
      <c r="E8" s="12">
        <f t="shared" si="0"/>
        <v>2.58</v>
      </c>
      <c r="F8" s="13">
        <f t="shared" si="0"/>
        <v>6.18</v>
      </c>
      <c r="G8" s="20">
        <f>F6*40%</f>
        <v>4.12</v>
      </c>
    </row>
    <row r="9" spans="2:9" ht="15.6" x14ac:dyDescent="0.3">
      <c r="B9" s="26"/>
      <c r="C9" s="4" t="s">
        <v>2</v>
      </c>
      <c r="D9" s="11">
        <f t="shared" si="0"/>
        <v>0.9</v>
      </c>
      <c r="E9" s="12">
        <f t="shared" si="0"/>
        <v>3.0999999999999996</v>
      </c>
      <c r="F9" s="13">
        <f t="shared" si="0"/>
        <v>6.7</v>
      </c>
      <c r="G9" s="20">
        <f>F6*35%</f>
        <v>3.605</v>
      </c>
    </row>
    <row r="10" spans="2:9" ht="15.6" x14ac:dyDescent="0.3">
      <c r="B10" s="26"/>
      <c r="C10" s="4" t="s">
        <v>3</v>
      </c>
      <c r="D10" s="11">
        <f t="shared" si="0"/>
        <v>0</v>
      </c>
      <c r="E10" s="12">
        <f t="shared" si="0"/>
        <v>0.01</v>
      </c>
      <c r="F10" s="13">
        <f t="shared" si="0"/>
        <v>3.61</v>
      </c>
      <c r="G10" s="20">
        <f>F6*(25+40)%</f>
        <v>6.6950000000000003</v>
      </c>
    </row>
    <row r="11" spans="2:9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2.5799999999999996</v>
      </c>
      <c r="G11" s="20">
        <f>F6*(40+35)%</f>
        <v>7.7250000000000005</v>
      </c>
    </row>
    <row r="12" spans="2:9" ht="15.6" x14ac:dyDescent="0.3">
      <c r="B12" s="26"/>
      <c r="C12" s="4" t="s">
        <v>5</v>
      </c>
      <c r="D12" s="11">
        <f t="shared" si="0"/>
        <v>0</v>
      </c>
      <c r="E12" s="12">
        <f t="shared" si="0"/>
        <v>0.52</v>
      </c>
      <c r="F12" s="13">
        <f t="shared" si="0"/>
        <v>4.12</v>
      </c>
      <c r="G12" s="20">
        <f>F6*(25+35)%</f>
        <v>6.1800000000000006</v>
      </c>
    </row>
    <row r="13" spans="2:9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10.3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13"/>
  <sheetViews>
    <sheetView showGridLines="0" workbookViewId="0">
      <selection activeCell="G16" sqref="G16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7" ht="20.399999999999999" x14ac:dyDescent="0.3">
      <c r="B2" s="29" t="s">
        <v>23</v>
      </c>
      <c r="C2" s="29"/>
      <c r="D2" s="29"/>
      <c r="E2" s="29"/>
      <c r="F2" s="29"/>
      <c r="G2" s="29"/>
    </row>
    <row r="3" spans="2:7" ht="18.600000000000001" thickBot="1" x14ac:dyDescent="0.4">
      <c r="C3" s="2"/>
      <c r="D3" s="3"/>
      <c r="E3" s="3"/>
      <c r="F3" s="3"/>
    </row>
    <row r="4" spans="2:7" ht="15.6" x14ac:dyDescent="0.3">
      <c r="B4" s="30" t="s">
        <v>21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4.2</v>
      </c>
      <c r="E6" s="9">
        <v>6.3</v>
      </c>
      <c r="F6" s="10">
        <v>9.8000000000000007</v>
      </c>
      <c r="G6" s="39"/>
    </row>
    <row r="7" spans="2:7" ht="15.6" x14ac:dyDescent="0.3">
      <c r="B7" s="26" t="s">
        <v>10</v>
      </c>
      <c r="C7" s="7" t="s">
        <v>0</v>
      </c>
      <c r="D7" s="11">
        <f t="shared" ref="D7:F13" si="0">ROUNDUP(IF((D$6-$G7)&lt;0,0,D$6-$G7),2)</f>
        <v>1.75</v>
      </c>
      <c r="E7" s="12">
        <f t="shared" si="0"/>
        <v>3.85</v>
      </c>
      <c r="F7" s="13">
        <f t="shared" si="0"/>
        <v>7.35</v>
      </c>
      <c r="G7" s="23">
        <f>F6*25%</f>
        <v>2.4500000000000002</v>
      </c>
    </row>
    <row r="8" spans="2:7" ht="15.6" x14ac:dyDescent="0.3">
      <c r="B8" s="26"/>
      <c r="C8" s="4" t="s">
        <v>1</v>
      </c>
      <c r="D8" s="11">
        <f t="shared" si="0"/>
        <v>0.28000000000000003</v>
      </c>
      <c r="E8" s="12">
        <f t="shared" si="0"/>
        <v>2.38</v>
      </c>
      <c r="F8" s="13">
        <f t="shared" si="0"/>
        <v>5.88</v>
      </c>
      <c r="G8" s="23">
        <f>F6*40%</f>
        <v>3.9200000000000004</v>
      </c>
    </row>
    <row r="9" spans="2:7" ht="15.6" x14ac:dyDescent="0.3">
      <c r="B9" s="26"/>
      <c r="C9" s="4" t="s">
        <v>2</v>
      </c>
      <c r="D9" s="11">
        <f t="shared" si="0"/>
        <v>0.77</v>
      </c>
      <c r="E9" s="12">
        <f t="shared" si="0"/>
        <v>2.87</v>
      </c>
      <c r="F9" s="13">
        <f t="shared" si="0"/>
        <v>6.37</v>
      </c>
      <c r="G9" s="23">
        <f>F6*35%</f>
        <v>3.43</v>
      </c>
    </row>
    <row r="10" spans="2:7" ht="15.6" x14ac:dyDescent="0.3">
      <c r="B10" s="26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3.43</v>
      </c>
      <c r="G10" s="23">
        <f>F6*(25+40)%</f>
        <v>6.370000000000001</v>
      </c>
    </row>
    <row r="11" spans="2:7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2.4500000000000002</v>
      </c>
      <c r="G11" s="23">
        <f>F6*(40+35)%</f>
        <v>7.3500000000000005</v>
      </c>
    </row>
    <row r="12" spans="2:7" ht="15.6" x14ac:dyDescent="0.3">
      <c r="B12" s="26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3.92</v>
      </c>
      <c r="G12" s="23">
        <f>F6*(25+35)%</f>
        <v>5.88</v>
      </c>
    </row>
    <row r="13" spans="2:7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9.8000000000000007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13"/>
  <sheetViews>
    <sheetView showGridLines="0" workbookViewId="0">
      <selection activeCell="B2" sqref="B2:G2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7" ht="20.399999999999999" x14ac:dyDescent="0.3">
      <c r="B2" s="29" t="s">
        <v>22</v>
      </c>
      <c r="C2" s="29"/>
      <c r="D2" s="29"/>
      <c r="E2" s="29"/>
      <c r="F2" s="29"/>
      <c r="G2" s="29"/>
    </row>
    <row r="3" spans="2:7" ht="18.600000000000001" thickBot="1" x14ac:dyDescent="0.4">
      <c r="C3" s="2"/>
      <c r="D3" s="3"/>
      <c r="E3" s="3"/>
      <c r="F3" s="3"/>
    </row>
    <row r="4" spans="2:7" ht="15.6" x14ac:dyDescent="0.3">
      <c r="B4" s="30" t="s">
        <v>16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</v>
      </c>
      <c r="E6" s="9">
        <v>6</v>
      </c>
      <c r="F6" s="10">
        <v>9.3000000000000007</v>
      </c>
      <c r="G6" s="39"/>
    </row>
    <row r="7" spans="2:7" ht="15.6" x14ac:dyDescent="0.3">
      <c r="B7" s="26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6" x14ac:dyDescent="0.3">
      <c r="B8" s="26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6" x14ac:dyDescent="0.3">
      <c r="B9" s="26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6" x14ac:dyDescent="0.3">
      <c r="B10" s="26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6" x14ac:dyDescent="0.3">
      <c r="B12" s="26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showGridLines="0" workbookViewId="0">
      <selection activeCell="B2" sqref="B2:G2"/>
    </sheetView>
  </sheetViews>
  <sheetFormatPr defaultRowHeight="14.4" x14ac:dyDescent="0.3"/>
  <cols>
    <col min="1" max="1" width="4.6640625" style="1" customWidth="1"/>
    <col min="3" max="3" width="28" customWidth="1"/>
    <col min="4" max="6" width="22.6640625" customWidth="1"/>
    <col min="7" max="7" width="17.109375" customWidth="1"/>
  </cols>
  <sheetData>
    <row r="1" spans="2:7" x14ac:dyDescent="0.3">
      <c r="B1" s="1"/>
      <c r="C1" s="1"/>
      <c r="D1" s="1"/>
      <c r="E1" s="1"/>
      <c r="F1" s="1"/>
      <c r="G1" s="1"/>
    </row>
    <row r="2" spans="2:7" ht="20.399999999999999" x14ac:dyDescent="0.3">
      <c r="B2" s="29" t="s">
        <v>18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6" x14ac:dyDescent="0.3">
      <c r="B4" s="30" t="s">
        <v>16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</v>
      </c>
      <c r="E6" s="9">
        <v>6</v>
      </c>
      <c r="F6" s="10">
        <v>9.3000000000000007</v>
      </c>
      <c r="G6" s="39"/>
    </row>
    <row r="7" spans="2:7" ht="15.6" x14ac:dyDescent="0.3">
      <c r="B7" s="26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6" x14ac:dyDescent="0.3">
      <c r="B8" s="26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6" x14ac:dyDescent="0.3">
      <c r="B9" s="26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6" x14ac:dyDescent="0.3">
      <c r="B10" s="26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6" x14ac:dyDescent="0.3">
      <c r="B12" s="26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18"/>
  <sheetViews>
    <sheetView showGridLines="0" workbookViewId="0">
      <selection activeCell="G23" sqref="G23"/>
    </sheetView>
  </sheetViews>
  <sheetFormatPr defaultRowHeight="14.4" x14ac:dyDescent="0.3"/>
  <cols>
    <col min="1" max="1" width="4.6640625" style="1" customWidth="1"/>
    <col min="3" max="3" width="27.44140625" customWidth="1"/>
    <col min="4" max="6" width="22.6640625" customWidth="1"/>
    <col min="7" max="7" width="17.5546875" customWidth="1"/>
  </cols>
  <sheetData>
    <row r="2" spans="2:7" ht="20.399999999999999" x14ac:dyDescent="0.3">
      <c r="B2" s="29" t="s">
        <v>15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6" x14ac:dyDescent="0.3">
      <c r="B4" s="30" t="s">
        <v>16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</v>
      </c>
      <c r="E6" s="9">
        <v>6</v>
      </c>
      <c r="F6" s="10">
        <v>9.3000000000000007</v>
      </c>
      <c r="G6" s="39"/>
    </row>
    <row r="7" spans="2:7" ht="15.6" x14ac:dyDescent="0.3">
      <c r="B7" s="26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6" x14ac:dyDescent="0.3">
      <c r="B8" s="26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6" x14ac:dyDescent="0.3">
      <c r="B9" s="26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6" x14ac:dyDescent="0.3">
      <c r="B10" s="26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6" x14ac:dyDescent="0.3">
      <c r="B12" s="26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  <row r="18" spans="5:5" x14ac:dyDescent="0.3">
      <c r="E18" s="1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workbookViewId="0">
      <selection activeCell="E28" sqref="E27:E28"/>
    </sheetView>
  </sheetViews>
  <sheetFormatPr defaultRowHeight="14.4" x14ac:dyDescent="0.3"/>
  <cols>
    <col min="1" max="1" width="4.6640625" style="1" customWidth="1"/>
    <col min="3" max="3" width="27.88671875" customWidth="1"/>
    <col min="4" max="6" width="22.6640625" customWidth="1"/>
    <col min="7" max="7" width="20" customWidth="1"/>
  </cols>
  <sheetData>
    <row r="2" spans="2:7" ht="20.399999999999999" x14ac:dyDescent="0.3">
      <c r="B2" s="29" t="s">
        <v>14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6" x14ac:dyDescent="0.3">
      <c r="B4" s="30" t="s">
        <v>11</v>
      </c>
      <c r="C4" s="31"/>
      <c r="D4" s="34" t="s">
        <v>20</v>
      </c>
      <c r="E4" s="35"/>
      <c r="F4" s="36"/>
      <c r="G4" s="37" t="s">
        <v>17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3.8</v>
      </c>
      <c r="E6" s="9">
        <v>5.7</v>
      </c>
      <c r="F6" s="10">
        <v>8.8000000000000007</v>
      </c>
      <c r="G6" s="39"/>
    </row>
    <row r="7" spans="2:7" ht="15.6" x14ac:dyDescent="0.3">
      <c r="B7" s="26" t="s">
        <v>10</v>
      </c>
      <c r="C7" s="7" t="s">
        <v>0</v>
      </c>
      <c r="D7" s="11">
        <f t="shared" ref="D7:F13" si="0">ROUNDUP(IF((D$6-$G7)&lt;0,0,D$6-$G7),2)</f>
        <v>1.6</v>
      </c>
      <c r="E7" s="12">
        <f t="shared" si="0"/>
        <v>3.5</v>
      </c>
      <c r="F7" s="13">
        <f t="shared" si="0"/>
        <v>6.6</v>
      </c>
      <c r="G7" s="20">
        <f>F6*25%</f>
        <v>2.2000000000000002</v>
      </c>
    </row>
    <row r="8" spans="2:7" ht="15.6" x14ac:dyDescent="0.3">
      <c r="B8" s="26"/>
      <c r="C8" s="4" t="s">
        <v>1</v>
      </c>
      <c r="D8" s="11">
        <f t="shared" si="0"/>
        <v>0.28000000000000003</v>
      </c>
      <c r="E8" s="12">
        <f t="shared" si="0"/>
        <v>2.1800000000000002</v>
      </c>
      <c r="F8" s="13">
        <f t="shared" si="0"/>
        <v>5.28</v>
      </c>
      <c r="G8" s="20">
        <f>F6*40%</f>
        <v>3.5200000000000005</v>
      </c>
    </row>
    <row r="9" spans="2:7" ht="15.6" x14ac:dyDescent="0.3">
      <c r="B9" s="26"/>
      <c r="C9" s="4" t="s">
        <v>2</v>
      </c>
      <c r="D9" s="11">
        <f t="shared" si="0"/>
        <v>0.72</v>
      </c>
      <c r="E9" s="12">
        <f t="shared" si="0"/>
        <v>2.62</v>
      </c>
      <c r="F9" s="13">
        <f t="shared" si="0"/>
        <v>5.72</v>
      </c>
      <c r="G9" s="20">
        <f>F6*35%</f>
        <v>3.08</v>
      </c>
    </row>
    <row r="10" spans="2:7" ht="15.6" x14ac:dyDescent="0.3">
      <c r="B10" s="26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3.08</v>
      </c>
      <c r="G10" s="20">
        <f>F6*(25+40)%</f>
        <v>5.7200000000000006</v>
      </c>
    </row>
    <row r="11" spans="2:7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2.2000000000000002</v>
      </c>
      <c r="G11" s="20">
        <f>F6*(40+35)%</f>
        <v>6.6000000000000005</v>
      </c>
    </row>
    <row r="12" spans="2:7" ht="15.6" x14ac:dyDescent="0.3">
      <c r="B12" s="26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3.52</v>
      </c>
      <c r="G12" s="20">
        <f>F6*(25+35)%</f>
        <v>5.28</v>
      </c>
    </row>
    <row r="13" spans="2:7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8.8000000000000007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D25" sqref="D25"/>
    </sheetView>
  </sheetViews>
  <sheetFormatPr defaultRowHeight="14.4" x14ac:dyDescent="0.3"/>
  <cols>
    <col min="1" max="1" width="4.6640625" style="1" customWidth="1"/>
    <col min="2" max="2" width="7.88671875" customWidth="1"/>
    <col min="3" max="3" width="29.33203125" customWidth="1"/>
    <col min="4" max="6" width="22.6640625" customWidth="1"/>
    <col min="7" max="7" width="17.33203125" customWidth="1"/>
  </cols>
  <sheetData>
    <row r="2" spans="2:7" ht="15" customHeight="1" x14ac:dyDescent="0.3">
      <c r="B2" s="29" t="s">
        <v>12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75" customHeight="1" x14ac:dyDescent="0.3">
      <c r="B4" s="30" t="s">
        <v>11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5" customHeight="1" thickBot="1" x14ac:dyDescent="0.35">
      <c r="B6" s="42" t="s">
        <v>9</v>
      </c>
      <c r="C6" s="43"/>
      <c r="D6" s="8">
        <v>3.8</v>
      </c>
      <c r="E6" s="9">
        <v>5.7</v>
      </c>
      <c r="F6" s="10">
        <v>8.8000000000000007</v>
      </c>
      <c r="G6" s="39"/>
    </row>
    <row r="7" spans="2:7" ht="15" customHeight="1" x14ac:dyDescent="0.3">
      <c r="B7" s="26" t="s">
        <v>10</v>
      </c>
      <c r="C7" s="7" t="s">
        <v>0</v>
      </c>
      <c r="D7" s="11">
        <f t="shared" ref="D7:F13" si="0">ROUNDUP(IF((D$6-$G7)&lt;0,0,D$6-$G7),2)</f>
        <v>1.6</v>
      </c>
      <c r="E7" s="12">
        <f t="shared" si="0"/>
        <v>3.5</v>
      </c>
      <c r="F7" s="13">
        <f t="shared" si="0"/>
        <v>6.6</v>
      </c>
      <c r="G7" s="20">
        <f>F6*25%</f>
        <v>2.2000000000000002</v>
      </c>
    </row>
    <row r="8" spans="2:7" ht="15.6" x14ac:dyDescent="0.3">
      <c r="B8" s="26"/>
      <c r="C8" s="4" t="s">
        <v>1</v>
      </c>
      <c r="D8" s="11">
        <f t="shared" si="0"/>
        <v>0.28000000000000003</v>
      </c>
      <c r="E8" s="12">
        <f t="shared" si="0"/>
        <v>2.1800000000000002</v>
      </c>
      <c r="F8" s="13">
        <f t="shared" si="0"/>
        <v>5.28</v>
      </c>
      <c r="G8" s="20">
        <f>F6*40%</f>
        <v>3.5200000000000005</v>
      </c>
    </row>
    <row r="9" spans="2:7" ht="15.6" x14ac:dyDescent="0.3">
      <c r="B9" s="26"/>
      <c r="C9" s="4" t="s">
        <v>2</v>
      </c>
      <c r="D9" s="11">
        <f t="shared" si="0"/>
        <v>0.72</v>
      </c>
      <c r="E9" s="12">
        <f t="shared" si="0"/>
        <v>2.62</v>
      </c>
      <c r="F9" s="13">
        <f t="shared" si="0"/>
        <v>5.72</v>
      </c>
      <c r="G9" s="20">
        <f>F6*35%</f>
        <v>3.08</v>
      </c>
    </row>
    <row r="10" spans="2:7" ht="15.6" x14ac:dyDescent="0.3">
      <c r="B10" s="26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3.08</v>
      </c>
      <c r="G10" s="20">
        <f>F6*(25+40)%</f>
        <v>5.7200000000000006</v>
      </c>
    </row>
    <row r="11" spans="2:7" ht="15.6" x14ac:dyDescent="0.3">
      <c r="B11" s="26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2.2000000000000002</v>
      </c>
      <c r="G11" s="20">
        <f>F6*(40+35)%</f>
        <v>6.6000000000000005</v>
      </c>
    </row>
    <row r="12" spans="2:7" ht="15.6" x14ac:dyDescent="0.3">
      <c r="B12" s="26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3.52</v>
      </c>
      <c r="G12" s="20">
        <f>F6*(25+35)%</f>
        <v>5.28</v>
      </c>
    </row>
    <row r="13" spans="2:7" ht="16.2" thickBot="1" x14ac:dyDescent="0.35">
      <c r="B13" s="27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8.8000000000000007</v>
      </c>
    </row>
    <row r="17" spans="4:4" x14ac:dyDescent="0.3">
      <c r="D17" s="22"/>
    </row>
    <row r="21" spans="4:4" x14ac:dyDescent="0.3">
      <c r="D21" s="6"/>
    </row>
  </sheetData>
  <mergeCells count="6">
    <mergeCell ref="B2:G2"/>
    <mergeCell ref="G4:G6"/>
    <mergeCell ref="B6:C6"/>
    <mergeCell ref="B7:B13"/>
    <mergeCell ref="B4:C5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TPC_1.7.2019 </vt:lpstr>
      <vt:lpstr>TPC_1.6.2018</vt:lpstr>
      <vt:lpstr>TPC_1.12.2016 </vt:lpstr>
      <vt:lpstr>TPC_1.11.2014-30.11.2016</vt:lpstr>
      <vt:lpstr>TPC_1.1.2014-31.10.2014</vt:lpstr>
      <vt:lpstr>TPC_2013</vt:lpstr>
      <vt:lpstr>TPC_1.9.2012-31.12.2012</vt:lpstr>
      <vt:lpstr>TPC_31.8.2012</vt:lpstr>
      <vt:lpstr>TPC_2011</vt:lpstr>
    </vt:vector>
  </TitlesOfParts>
  <Company>MPSVR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minkova</dc:creator>
  <cp:lastModifiedBy>Luboslava</cp:lastModifiedBy>
  <cp:lastPrinted>2016-10-19T09:19:00Z</cp:lastPrinted>
  <dcterms:created xsi:type="dcterms:W3CDTF">2012-12-27T11:06:57Z</dcterms:created>
  <dcterms:modified xsi:type="dcterms:W3CDTF">2022-01-20T09:45:40Z</dcterms:modified>
</cp:coreProperties>
</file>